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rommer\Downloads\"/>
    </mc:Choice>
  </mc:AlternateContent>
  <bookViews>
    <workbookView xWindow="0" yWindow="0" windowWidth="25965" windowHeight="12585"/>
  </bookViews>
  <sheets>
    <sheet name="keresés_besorolás_összegzés" sheetId="1" r:id="rId1"/>
  </sheets>
  <definedNames>
    <definedName name="BMI">keresés_besorolás_összegzés!$D:$D</definedName>
    <definedName name="CNames">keresés_besorolás_összegzés!$J$5:$J$9</definedName>
    <definedName name="HCat">keresés_besorolás_összegzés!$C:$C</definedName>
    <definedName name="Height">keresés_besorolás_összegzés!$A:$A</definedName>
    <definedName name="HRanges">keresés_besorolás_összegzés!$L$5:$L$9</definedName>
    <definedName name="LookupTable">keresés_besorolás_összegzés!$N$5:$S$9</definedName>
    <definedName name="Type">keresés_besorolás_összegzés!$G:$G</definedName>
    <definedName name="Types">keresés_besorolás_összegzés!$O$12:$O$16</definedName>
    <definedName name="Weight">keresés_besorolás_összegzés!$E:$E</definedName>
    <definedName name="WRanges">keresés_besorolás_összegzés!$N$3:$S$3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C3" i="1"/>
  <c r="A4" i="1"/>
  <c r="B4" i="1" s="1"/>
  <c r="A5" i="1"/>
  <c r="B5" i="1" s="1"/>
  <c r="A6" i="1"/>
  <c r="B6" i="1" s="1"/>
  <c r="A7" i="1"/>
  <c r="C7" i="1" s="1"/>
  <c r="A8" i="1"/>
  <c r="C8" i="1" s="1"/>
  <c r="A9" i="1"/>
  <c r="B9" i="1" s="1"/>
  <c r="A10" i="1"/>
  <c r="B10" i="1" s="1"/>
  <c r="A11" i="1"/>
  <c r="C11" i="1" s="1"/>
  <c r="A12" i="1"/>
  <c r="C12" i="1" s="1"/>
  <c r="A13" i="1"/>
  <c r="B13" i="1" s="1"/>
  <c r="A14" i="1"/>
  <c r="C14" i="1" s="1"/>
  <c r="A15" i="1"/>
  <c r="C15" i="1" s="1"/>
  <c r="A16" i="1"/>
  <c r="C16" i="1" s="1"/>
  <c r="A17" i="1"/>
  <c r="B17" i="1" s="1"/>
  <c r="A18" i="1"/>
  <c r="C18" i="1" s="1"/>
  <c r="A19" i="1"/>
  <c r="C19" i="1" s="1"/>
  <c r="A20" i="1"/>
  <c r="C20" i="1" s="1"/>
  <c r="A21" i="1"/>
  <c r="B21" i="1" s="1"/>
  <c r="A22" i="1"/>
  <c r="C22" i="1" s="1"/>
  <c r="A23" i="1"/>
  <c r="B23" i="1" s="1"/>
  <c r="A24" i="1"/>
  <c r="C24" i="1" s="1"/>
  <c r="A25" i="1"/>
  <c r="B25" i="1" s="1"/>
  <c r="A26" i="1"/>
  <c r="B26" i="1" s="1"/>
  <c r="A27" i="1"/>
  <c r="B27" i="1" s="1"/>
  <c r="D23" i="1"/>
  <c r="D24" i="1"/>
  <c r="D25" i="1"/>
  <c r="D26" i="1"/>
  <c r="D27" i="1"/>
  <c r="D22" i="1"/>
  <c r="D21" i="1"/>
  <c r="D20" i="1"/>
  <c r="D19" i="1"/>
  <c r="D18" i="1"/>
  <c r="D17" i="1"/>
  <c r="D16" i="1"/>
  <c r="D15" i="1"/>
  <c r="D14" i="1"/>
  <c r="D13" i="1"/>
  <c r="D12" i="1"/>
  <c r="D11" i="1"/>
  <c r="D10" i="1"/>
  <c r="D9" i="1"/>
  <c r="D8" i="1"/>
  <c r="D7" i="1"/>
  <c r="D6" i="1"/>
  <c r="D5" i="1"/>
  <c r="D4" i="1"/>
  <c r="D3" i="1"/>
  <c r="G3" i="1"/>
  <c r="F3" i="1"/>
  <c r="B3" i="1"/>
  <c r="B12" i="1" l="1"/>
  <c r="C23" i="1"/>
  <c r="C6" i="1"/>
  <c r="C26" i="1"/>
  <c r="C25" i="1"/>
  <c r="C9" i="1"/>
  <c r="C21" i="1"/>
  <c r="C13" i="1"/>
  <c r="C5" i="1"/>
  <c r="C10" i="1"/>
  <c r="C17" i="1"/>
  <c r="C4" i="1"/>
  <c r="C27" i="1"/>
  <c r="B8" i="1"/>
  <c r="E23" i="1"/>
  <c r="F23" i="1" s="1"/>
  <c r="E12" i="1"/>
  <c r="H12" i="1" s="1"/>
  <c r="E25" i="1"/>
  <c r="G25" i="1" s="1"/>
  <c r="E8" i="1"/>
  <c r="F8" i="1" s="1"/>
  <c r="E16" i="1"/>
  <c r="G16" i="1" s="1"/>
  <c r="E20" i="1"/>
  <c r="H20" i="1" s="1"/>
  <c r="E21" i="1"/>
  <c r="F21" i="1" s="1"/>
  <c r="E13" i="1"/>
  <c r="G13" i="1" s="1"/>
  <c r="E5" i="1"/>
  <c r="G5" i="1" s="1"/>
  <c r="E10" i="1"/>
  <c r="F10" i="1" s="1"/>
  <c r="E24" i="1"/>
  <c r="F24" i="1" s="1"/>
  <c r="E4" i="1"/>
  <c r="E27" i="1"/>
  <c r="F27" i="1" s="1"/>
  <c r="E26" i="1"/>
  <c r="F26" i="1" s="1"/>
  <c r="E9" i="1"/>
  <c r="F9" i="1" s="1"/>
  <c r="B24" i="1"/>
  <c r="B16" i="1"/>
  <c r="E22" i="1"/>
  <c r="F22" i="1" s="1"/>
  <c r="E6" i="1"/>
  <c r="F6" i="1" s="1"/>
  <c r="B20" i="1"/>
  <c r="E14" i="1"/>
  <c r="F14" i="1" s="1"/>
  <c r="E17" i="1"/>
  <c r="F17" i="1" s="1"/>
  <c r="E18" i="1"/>
  <c r="F18" i="1" s="1"/>
  <c r="B7" i="1"/>
  <c r="B11" i="1"/>
  <c r="B15" i="1"/>
  <c r="B19" i="1"/>
  <c r="E7" i="1"/>
  <c r="F7" i="1" s="1"/>
  <c r="E11" i="1"/>
  <c r="H11" i="1" s="1"/>
  <c r="E15" i="1"/>
  <c r="F15" i="1" s="1"/>
  <c r="E19" i="1"/>
  <c r="H19" i="1" s="1"/>
  <c r="B14" i="1"/>
  <c r="B18" i="1"/>
  <c r="B22" i="1"/>
  <c r="H21" i="1" l="1"/>
  <c r="H27" i="1"/>
  <c r="H16" i="1"/>
  <c r="H25" i="1"/>
  <c r="H10" i="1"/>
  <c r="H22" i="1"/>
  <c r="H9" i="1"/>
  <c r="H7" i="1"/>
  <c r="H4" i="1"/>
  <c r="H26" i="1"/>
  <c r="H14" i="1"/>
  <c r="H17" i="1"/>
  <c r="H6" i="1"/>
  <c r="H15" i="1"/>
  <c r="H23" i="1"/>
  <c r="H8" i="1"/>
  <c r="H5" i="1"/>
  <c r="H24" i="1"/>
  <c r="H13" i="1"/>
  <c r="H18" i="1"/>
  <c r="F19" i="1"/>
  <c r="F11" i="1"/>
  <c r="F4" i="1"/>
  <c r="G4" i="1" s="1"/>
  <c r="F12" i="1"/>
  <c r="G20" i="1"/>
  <c r="G23" i="1"/>
  <c r="G8" i="1"/>
  <c r="G27" i="1"/>
  <c r="F16" i="1"/>
  <c r="F20" i="1"/>
  <c r="G10" i="1"/>
  <c r="G12" i="1"/>
  <c r="G21" i="1"/>
  <c r="F5" i="1"/>
  <c r="F13" i="1"/>
  <c r="F25" i="1"/>
  <c r="G24" i="1"/>
  <c r="G17" i="1"/>
  <c r="G22" i="1"/>
  <c r="G18" i="1"/>
  <c r="G26" i="1"/>
  <c r="G9" i="1"/>
  <c r="G6" i="1"/>
  <c r="G14" i="1"/>
  <c r="Q18" i="1"/>
  <c r="P18" i="1"/>
  <c r="G15" i="1"/>
  <c r="R18" i="1"/>
  <c r="G11" i="1"/>
  <c r="G7" i="1"/>
  <c r="G19" i="1"/>
  <c r="S18" i="1" l="1"/>
  <c r="R14" i="1"/>
  <c r="P13" i="1"/>
  <c r="R16" i="1"/>
  <c r="Q16" i="1"/>
  <c r="R13" i="1"/>
  <c r="P14" i="1"/>
  <c r="P15" i="1"/>
  <c r="Q13" i="1"/>
  <c r="Q14" i="1"/>
  <c r="Q15" i="1"/>
  <c r="Q12" i="1"/>
  <c r="R15" i="1"/>
  <c r="P16" i="1"/>
  <c r="R12" i="1"/>
  <c r="P12" i="1"/>
  <c r="S13" i="1" l="1"/>
  <c r="S14" i="1"/>
  <c r="S16" i="1"/>
  <c r="S12" i="1"/>
  <c r="S15" i="1"/>
  <c r="P17" i="1"/>
  <c r="R17" i="1" s="1"/>
  <c r="Q17" i="1"/>
  <c r="S17" i="1" l="1"/>
</calcChain>
</file>

<file path=xl/comments1.xml><?xml version="1.0" encoding="utf-8"?>
<comments xmlns="http://schemas.openxmlformats.org/spreadsheetml/2006/main">
  <authors>
    <author>Strommer</author>
  </authors>
  <commentList>
    <comment ref="O11" authorId="0" shapeId="0">
      <text>
        <r>
          <rPr>
            <b/>
            <sz val="9"/>
            <color indexed="81"/>
            <rFont val="Calibri"/>
            <family val="2"/>
            <charset val="238"/>
            <scheme val="minor"/>
          </rPr>
          <t>INPUT → LIST OF THE TYPES</t>
        </r>
      </text>
    </comment>
    <comment ref="P11" authorId="0" shapeId="0">
      <text>
        <r>
          <rPr>
            <b/>
            <sz val="9"/>
            <color indexed="81"/>
            <rFont val="Calibri"/>
            <family val="2"/>
            <charset val="238"/>
            <scheme val="minor"/>
          </rPr>
          <t xml:space="preserve"> COUNTING THE TYPES</t>
        </r>
      </text>
    </comment>
    <comment ref="Q11" authorId="0" shapeId="0">
      <text>
        <r>
          <rPr>
            <b/>
            <sz val="9"/>
            <color indexed="81"/>
            <rFont val="Calibri"/>
            <family val="2"/>
            <charset val="238"/>
            <scheme val="minor"/>
          </rPr>
          <t>CALCULATING THE SUM WEIGHT BY TPYE</t>
        </r>
      </text>
    </comment>
    <comment ref="R11" authorId="0" shapeId="0">
      <text>
        <r>
          <rPr>
            <b/>
            <sz val="9"/>
            <color indexed="81"/>
            <rFont val="Calibri"/>
            <family val="2"/>
            <charset val="238"/>
            <scheme val="minor"/>
          </rPr>
          <t>CALCULATING THE AVERAGE WEIGHT BY TPYE</t>
        </r>
      </text>
    </comment>
  </commentList>
</comments>
</file>

<file path=xl/sharedStrings.xml><?xml version="1.0" encoding="utf-8"?>
<sst xmlns="http://schemas.openxmlformats.org/spreadsheetml/2006/main" count="59" uniqueCount="29">
  <si>
    <t>💀</t>
  </si>
  <si>
    <t>B</t>
  </si>
  <si>
    <t>A</t>
  </si>
  <si>
    <t>D</t>
  </si>
  <si>
    <t>C</t>
  </si>
  <si>
    <t>BMI</t>
  </si>
  <si>
    <t>notsohigh</t>
  </si>
  <si>
    <t>tall</t>
  </si>
  <si>
    <t>HEIGHT</t>
  </si>
  <si>
    <t>ROW</t>
  </si>
  <si>
    <t>H.CAT.</t>
  </si>
  <si>
    <t>WEIGHT</t>
  </si>
  <si>
    <t>COL.</t>
  </si>
  <si>
    <t>TYPE</t>
  </si>
  <si>
    <t>TYPE*</t>
  </si>
  <si>
    <t>Lookup Table</t>
  </si>
  <si>
    <t>Lookup</t>
  </si>
  <si>
    <t>Table</t>
  </si>
  <si>
    <t>TYPES</t>
  </si>
  <si>
    <t>Σ WEIGHT</t>
  </si>
  <si>
    <t>AVERAGE</t>
  </si>
  <si>
    <t>RANGES</t>
  </si>
  <si>
    <t>C.NAMES</t>
  </si>
  <si>
    <t>COUNT</t>
  </si>
  <si>
    <t>full count Σ</t>
  </si>
  <si>
    <t xml:space="preserve"> inside the boundaries Σ</t>
  </si>
  <si>
    <t>high</t>
  </si>
  <si>
    <t>taller</t>
  </si>
  <si>
    <t>tootall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</si>
</sst>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cm&quot;"/>
    <numFmt numFmtId="165" formatCode="0&quot; kg&quot;"/>
    <numFmt numFmtId="166" formatCode="\≤\ 0&quot; cm&quot;"/>
    <numFmt numFmtId="167" formatCode="\≥\ 0&quot; kg&quot;"/>
    <numFmt numFmtId="168" formatCode="0.0&quot; kg/m²&quot;"/>
    <numFmt numFmtId="169" formatCode="0&quot; fő&quot;"/>
    <numFmt numFmtId="170" formatCode="0.0&quot; kg&quot;"/>
    <numFmt numFmtId="171" formatCode="0&quot; p.&quot;"/>
  </numFmts>
  <fonts count="12" x14ac:knownFonts="1">
    <font>
      <sz val="11"/>
      <color theme="1"/>
      <name val="Calibri"/>
      <family val="2"/>
      <charset val="238"/>
      <scheme val="minor"/>
    </font>
    <font>
      <b/>
      <sz val="11"/>
      <color theme="1"/>
      <name val="Calibri"/>
      <family val="2"/>
      <charset val="238"/>
      <scheme val="minor"/>
    </font>
    <font>
      <sz val="11"/>
      <color theme="1" tint="0.499984740745262"/>
      <name val="Calibri"/>
      <family val="2"/>
      <charset val="238"/>
      <scheme val="minor"/>
    </font>
    <font>
      <sz val="11"/>
      <color rgb="FFC00000"/>
      <name val="Calibri"/>
      <family val="2"/>
      <charset val="238"/>
      <scheme val="minor"/>
    </font>
    <font>
      <b/>
      <sz val="16"/>
      <color theme="1"/>
      <name val="Calibri"/>
      <family val="2"/>
      <charset val="238"/>
      <scheme val="minor"/>
    </font>
    <font>
      <i/>
      <sz val="11"/>
      <color theme="1" tint="0.499984740745262"/>
      <name val="Calibri"/>
      <family val="2"/>
      <charset val="238"/>
      <scheme val="minor"/>
    </font>
    <font>
      <b/>
      <sz val="11"/>
      <color theme="1" tint="0.499984740745262"/>
      <name val="Calibri"/>
      <family val="2"/>
      <charset val="238"/>
      <scheme val="minor"/>
    </font>
    <font>
      <b/>
      <sz val="11"/>
      <color rgb="FFC00000"/>
      <name val="Calibri"/>
      <family val="2"/>
      <charset val="238"/>
      <scheme val="minor"/>
    </font>
    <font>
      <b/>
      <sz val="11"/>
      <color rgb="FF7030A0"/>
      <name val="Calibri"/>
      <family val="2"/>
      <charset val="238"/>
      <scheme val="minor"/>
    </font>
    <font>
      <b/>
      <i/>
      <sz val="11"/>
      <color theme="1"/>
      <name val="Calibri"/>
      <family val="2"/>
      <charset val="238"/>
      <scheme val="minor"/>
    </font>
    <font>
      <b/>
      <sz val="9"/>
      <color indexed="81"/>
      <name val="Calibri"/>
      <family val="2"/>
      <charset val="238"/>
      <scheme val="minor"/>
    </font>
    <font>
      <b/>
      <sz val="11"/>
      <name val="Calibri"/>
      <family val="2"/>
      <charset val="238"/>
      <scheme val="minor"/>
    </font>
  </fonts>
  <fills count="14">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5">
    <border>
      <left/>
      <right/>
      <top/>
      <bottom/>
      <diagonal/>
    </border>
    <border>
      <left style="thick">
        <color theme="2" tint="-0.499984740745262"/>
      </left>
      <right/>
      <top style="thick">
        <color theme="2" tint="-0.499984740745262"/>
      </top>
      <bottom/>
      <diagonal/>
    </border>
    <border>
      <left/>
      <right/>
      <top style="thick">
        <color theme="2" tint="-0.499984740745262"/>
      </top>
      <bottom/>
      <diagonal/>
    </border>
    <border>
      <left/>
      <right style="thick">
        <color theme="2" tint="-0.499984740745262"/>
      </right>
      <top style="thick">
        <color theme="2" tint="-0.499984740745262"/>
      </top>
      <bottom/>
      <diagonal/>
    </border>
    <border>
      <left style="thick">
        <color theme="2" tint="-0.499984740745262"/>
      </left>
      <right/>
      <top/>
      <bottom/>
      <diagonal/>
    </border>
    <border>
      <left/>
      <right style="thick">
        <color theme="2" tint="-0.499984740745262"/>
      </right>
      <top/>
      <bottom/>
      <diagonal/>
    </border>
    <border>
      <left style="thick">
        <color theme="2" tint="-0.499984740745262"/>
      </left>
      <right/>
      <top/>
      <bottom style="thick">
        <color theme="2" tint="-0.499984740745262"/>
      </bottom>
      <diagonal/>
    </border>
    <border>
      <left/>
      <right/>
      <top/>
      <bottom style="thick">
        <color theme="2" tint="-0.499984740745262"/>
      </bottom>
      <diagonal/>
    </border>
    <border>
      <left/>
      <right style="thick">
        <color theme="2" tint="-0.499984740745262"/>
      </right>
      <top/>
      <bottom style="thick">
        <color theme="2" tint="-0.499984740745262"/>
      </bottom>
      <diagonal/>
    </border>
    <border>
      <left style="thick">
        <color theme="2" tint="-0.499984740745262"/>
      </left>
      <right style="thick">
        <color theme="2" tint="-0.499984740745262"/>
      </right>
      <top style="thick">
        <color theme="2" tint="-0.499984740745262"/>
      </top>
      <bottom/>
      <diagonal/>
    </border>
    <border>
      <left style="thick">
        <color theme="2" tint="-0.499984740745262"/>
      </left>
      <right style="thick">
        <color theme="2" tint="-0.499984740745262"/>
      </right>
      <top/>
      <bottom/>
      <diagonal/>
    </border>
    <border>
      <left style="thick">
        <color theme="2" tint="-0.499984740745262"/>
      </left>
      <right style="thick">
        <color theme="2" tint="-0.499984740745262"/>
      </right>
      <top/>
      <bottom style="thick">
        <color theme="2" tint="-0.499984740745262"/>
      </bottom>
      <diagonal/>
    </border>
    <border>
      <left style="thick">
        <color theme="2" tint="-0.499984740745262"/>
      </left>
      <right/>
      <top style="thick">
        <color theme="2" tint="-0.499984740745262"/>
      </top>
      <bottom style="thick">
        <color theme="2" tint="-0.499984740745262"/>
      </bottom>
      <diagonal/>
    </border>
    <border>
      <left/>
      <right/>
      <top style="thick">
        <color theme="2" tint="-0.499984740745262"/>
      </top>
      <bottom style="thick">
        <color theme="2" tint="-0.499984740745262"/>
      </bottom>
      <diagonal/>
    </border>
    <border>
      <left/>
      <right style="thick">
        <color theme="2" tint="-0.499984740745262"/>
      </right>
      <top style="thick">
        <color theme="2" tint="-0.499984740745262"/>
      </top>
      <bottom style="thick">
        <color theme="2" tint="-0.499984740745262"/>
      </bottom>
      <diagonal/>
    </border>
  </borders>
  <cellStyleXfs count="1">
    <xf numFmtId="0" fontId="0" fillId="0" borderId="0"/>
  </cellStyleXfs>
  <cellXfs count="78">
    <xf numFmtId="0" fontId="0" fillId="0" borderId="0" xfId="0"/>
    <xf numFmtId="0" fontId="0" fillId="0" borderId="0" xfId="0" applyAlignment="1">
      <alignment vertical="center"/>
    </xf>
    <xf numFmtId="0" fontId="0" fillId="0" borderId="0" xfId="0" applyAlignment="1">
      <alignment horizontal="center" vertical="center"/>
    </xf>
    <xf numFmtId="0" fontId="0" fillId="3" borderId="0" xfId="0" applyFill="1" applyAlignment="1">
      <alignment horizontal="center" vertical="center"/>
    </xf>
    <xf numFmtId="0" fontId="0" fillId="9" borderId="0" xfId="0" applyFill="1" applyAlignment="1">
      <alignment vertical="center"/>
    </xf>
    <xf numFmtId="164" fontId="0" fillId="3" borderId="0" xfId="0" applyNumberFormat="1" applyFill="1" applyAlignment="1">
      <alignment horizontal="center" vertical="center"/>
    </xf>
    <xf numFmtId="0" fontId="0" fillId="6" borderId="0" xfId="0" applyFill="1" applyAlignment="1">
      <alignment vertical="center"/>
    </xf>
    <xf numFmtId="0" fontId="0" fillId="12" borderId="0" xfId="0" applyFill="1" applyAlignment="1">
      <alignment vertical="center"/>
    </xf>
    <xf numFmtId="165" fontId="0" fillId="13" borderId="0" xfId="0" applyNumberFormat="1" applyFill="1" applyAlignment="1">
      <alignment horizontal="center" vertical="center"/>
    </xf>
    <xf numFmtId="0" fontId="0" fillId="13" borderId="0" xfId="0" applyFill="1" applyAlignment="1">
      <alignment horizontal="center" vertical="center"/>
    </xf>
    <xf numFmtId="164" fontId="3" fillId="3" borderId="0" xfId="0" applyNumberFormat="1" applyFont="1" applyFill="1" applyAlignment="1">
      <alignment horizontal="center" vertical="center"/>
    </xf>
    <xf numFmtId="165" fontId="3" fillId="13" borderId="0" xfId="0" applyNumberFormat="1" applyFont="1" applyFill="1" applyAlignment="1">
      <alignment horizontal="center" vertical="center"/>
    </xf>
    <xf numFmtId="0" fontId="1" fillId="4" borderId="0" xfId="0" applyFont="1" applyFill="1" applyAlignment="1">
      <alignment horizontal="center" vertical="center"/>
    </xf>
    <xf numFmtId="0" fontId="1" fillId="2" borderId="0" xfId="0" applyFont="1" applyFill="1" applyAlignment="1">
      <alignment horizontal="center" vertical="center"/>
    </xf>
    <xf numFmtId="0" fontId="1" fillId="8" borderId="0" xfId="0" applyFont="1" applyFill="1" applyAlignment="1">
      <alignment horizontal="center" vertical="center"/>
    </xf>
    <xf numFmtId="165" fontId="0" fillId="10" borderId="0" xfId="0" applyNumberFormat="1" applyFill="1" applyAlignment="1">
      <alignment horizontal="center" vertical="center"/>
    </xf>
    <xf numFmtId="165" fontId="0" fillId="11" borderId="0" xfId="0" applyNumberFormat="1" applyFill="1" applyAlignment="1">
      <alignment horizontal="center" vertical="center"/>
    </xf>
    <xf numFmtId="165" fontId="0" fillId="4" borderId="0" xfId="0" applyNumberFormat="1" applyFill="1" applyAlignment="1">
      <alignment horizontal="center" vertical="center"/>
    </xf>
    <xf numFmtId="165" fontId="0" fillId="5" borderId="0" xfId="0" applyNumberFormat="1" applyFill="1" applyAlignment="1">
      <alignment horizontal="center" vertical="center"/>
    </xf>
    <xf numFmtId="165" fontId="0" fillId="0" borderId="0" xfId="0" applyNumberFormat="1" applyFill="1" applyAlignment="1">
      <alignment horizontal="center" vertical="center"/>
    </xf>
    <xf numFmtId="165" fontId="5" fillId="0" borderId="0" xfId="0" applyNumberFormat="1" applyFont="1" applyFill="1" applyAlignment="1">
      <alignment horizontal="center" vertical="center"/>
    </xf>
    <xf numFmtId="169" fontId="5" fillId="0" borderId="0" xfId="0" applyNumberFormat="1" applyFont="1" applyFill="1" applyAlignment="1">
      <alignment horizontal="right" vertical="center"/>
    </xf>
    <xf numFmtId="0" fontId="1" fillId="10" borderId="0" xfId="0" applyFont="1" applyFill="1" applyAlignment="1">
      <alignment horizontal="center" vertical="center"/>
    </xf>
    <xf numFmtId="0" fontId="1" fillId="11" borderId="0" xfId="0" applyFont="1" applyFill="1" applyAlignment="1">
      <alignment horizontal="center" vertical="center"/>
    </xf>
    <xf numFmtId="0" fontId="1" fillId="5" borderId="0" xfId="0" applyFont="1" applyFill="1" applyAlignment="1">
      <alignment horizontal="center" vertical="center"/>
    </xf>
    <xf numFmtId="0" fontId="6" fillId="7" borderId="0" xfId="0" applyFont="1" applyFill="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8" fillId="4" borderId="0" xfId="0" applyFont="1" applyFill="1" applyAlignment="1">
      <alignment horizontal="center" vertical="center"/>
    </xf>
    <xf numFmtId="0" fontId="1" fillId="8" borderId="0" xfId="0" applyFont="1" applyFill="1" applyAlignment="1">
      <alignment vertical="center"/>
    </xf>
    <xf numFmtId="0" fontId="6" fillId="8" borderId="0" xfId="0" applyFont="1" applyFill="1" applyAlignment="1">
      <alignment vertical="center"/>
    </xf>
    <xf numFmtId="0" fontId="6" fillId="8" borderId="0" xfId="0" applyFont="1" applyFill="1" applyAlignment="1">
      <alignment horizontal="center" vertical="center"/>
    </xf>
    <xf numFmtId="0" fontId="9" fillId="0" borderId="0" xfId="0" applyFont="1" applyAlignment="1">
      <alignment horizontal="right" vertical="center"/>
    </xf>
    <xf numFmtId="0" fontId="2" fillId="6" borderId="0" xfId="0" applyFont="1" applyFill="1" applyAlignment="1">
      <alignment horizontal="center" vertical="center"/>
    </xf>
    <xf numFmtId="0" fontId="2" fillId="12" borderId="0" xfId="0" applyFont="1" applyFill="1" applyAlignment="1">
      <alignment horizontal="center" vertical="center"/>
    </xf>
    <xf numFmtId="168" fontId="3" fillId="12" borderId="0" xfId="0" applyNumberFormat="1" applyFont="1" applyFill="1" applyAlignment="1">
      <alignment horizontal="center" vertical="center"/>
    </xf>
    <xf numFmtId="168" fontId="0" fillId="12" borderId="0" xfId="0" applyNumberFormat="1" applyFill="1" applyAlignment="1">
      <alignment horizontal="center" vertical="center"/>
    </xf>
    <xf numFmtId="0" fontId="2" fillId="8"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0" fillId="11" borderId="0" xfId="0" applyFill="1" applyBorder="1" applyAlignment="1">
      <alignment horizontal="center" vertical="center"/>
    </xf>
    <xf numFmtId="0" fontId="0" fillId="4" borderId="0" xfId="0" applyFill="1" applyBorder="1" applyAlignment="1">
      <alignment horizontal="center" vertical="center"/>
    </xf>
    <xf numFmtId="0" fontId="0" fillId="5" borderId="0" xfId="0" applyFill="1" applyBorder="1" applyAlignment="1">
      <alignment horizontal="center" vertical="center"/>
    </xf>
    <xf numFmtId="0" fontId="2" fillId="8" borderId="5" xfId="0" applyFont="1" applyFill="1" applyBorder="1" applyAlignment="1">
      <alignment horizontal="center" vertical="center"/>
    </xf>
    <xf numFmtId="0" fontId="0" fillId="10" borderId="0" xfId="0" applyFill="1" applyBorder="1" applyAlignment="1">
      <alignment horizontal="center" vertical="center"/>
    </xf>
    <xf numFmtId="0" fontId="2" fillId="8" borderId="6"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166" fontId="2" fillId="3" borderId="9" xfId="0" applyNumberFormat="1" applyFont="1" applyFill="1" applyBorder="1" applyAlignment="1">
      <alignment horizontal="center" vertical="center"/>
    </xf>
    <xf numFmtId="166" fontId="0" fillId="3" borderId="10" xfId="0" applyNumberFormat="1" applyFill="1" applyBorder="1" applyAlignment="1">
      <alignment horizontal="center" vertical="center"/>
    </xf>
    <xf numFmtId="166" fontId="2" fillId="3" borderId="11" xfId="0" applyNumberFormat="1" applyFont="1" applyFill="1" applyBorder="1" applyAlignment="1">
      <alignment horizontal="center" vertical="center"/>
    </xf>
    <xf numFmtId="167" fontId="2" fillId="13" borderId="12" xfId="0" applyNumberFormat="1" applyFont="1" applyFill="1" applyBorder="1" applyAlignment="1">
      <alignment horizontal="center" vertical="center"/>
    </xf>
    <xf numFmtId="167" fontId="0" fillId="13" borderId="13" xfId="0" applyNumberFormat="1" applyFill="1" applyBorder="1" applyAlignment="1">
      <alignment horizontal="center" vertical="center"/>
    </xf>
    <xf numFmtId="167" fontId="2" fillId="13" borderId="14" xfId="0" applyNumberFormat="1"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2" fillId="9" borderId="0" xfId="0" applyFont="1" applyFill="1" applyAlignment="1">
      <alignment vertical="center"/>
    </xf>
    <xf numFmtId="166" fontId="2" fillId="4" borderId="9" xfId="0" applyNumberFormat="1" applyFont="1" applyFill="1" applyBorder="1" applyAlignment="1">
      <alignment horizontal="center" vertical="center"/>
    </xf>
    <xf numFmtId="166" fontId="0" fillId="4" borderId="10" xfId="0" applyNumberFormat="1" applyFill="1" applyBorder="1" applyAlignment="1">
      <alignment horizontal="center" vertical="center"/>
    </xf>
    <xf numFmtId="166" fontId="2" fillId="4" borderId="11" xfId="0" applyNumberFormat="1" applyFont="1" applyFill="1" applyBorder="1" applyAlignment="1">
      <alignment horizontal="center" vertical="center"/>
    </xf>
    <xf numFmtId="0" fontId="11" fillId="8" borderId="0" xfId="0" applyFont="1" applyFill="1" applyAlignment="1">
      <alignment horizontal="center" vertical="center"/>
    </xf>
    <xf numFmtId="165" fontId="2" fillId="7" borderId="0" xfId="0" applyNumberFormat="1" applyFont="1" applyFill="1" applyAlignment="1">
      <alignment horizontal="center" vertical="center"/>
    </xf>
    <xf numFmtId="170" fontId="0" fillId="10" borderId="0" xfId="0" applyNumberFormat="1" applyFill="1" applyAlignment="1">
      <alignment horizontal="center" vertical="center"/>
    </xf>
    <xf numFmtId="170" fontId="0" fillId="11" borderId="0" xfId="0" applyNumberFormat="1" applyFill="1" applyAlignment="1">
      <alignment horizontal="center" vertical="center"/>
    </xf>
    <xf numFmtId="170" fontId="0" fillId="4" borderId="0" xfId="0" applyNumberFormat="1" applyFill="1" applyAlignment="1">
      <alignment horizontal="center" vertical="center"/>
    </xf>
    <xf numFmtId="170" fontId="0" fillId="5" borderId="0" xfId="0" applyNumberFormat="1" applyFill="1" applyAlignment="1">
      <alignment horizontal="center" vertical="center"/>
    </xf>
    <xf numFmtId="170" fontId="2" fillId="7" borderId="0" xfId="0" applyNumberFormat="1" applyFont="1" applyFill="1" applyAlignment="1">
      <alignment horizontal="center" vertical="center"/>
    </xf>
    <xf numFmtId="170" fontId="0" fillId="0" borderId="0" xfId="0" applyNumberFormat="1" applyFill="1" applyAlignment="1">
      <alignment horizontal="center" vertical="center"/>
    </xf>
    <xf numFmtId="170" fontId="5" fillId="0" borderId="0" xfId="0" applyNumberFormat="1" applyFont="1" applyFill="1" applyAlignment="1">
      <alignment horizontal="center" vertical="center"/>
    </xf>
    <xf numFmtId="170" fontId="5" fillId="0" borderId="0" xfId="0" applyNumberFormat="1" applyFont="1" applyAlignment="1">
      <alignment vertical="center"/>
    </xf>
    <xf numFmtId="171" fontId="0" fillId="10" borderId="0" xfId="0" applyNumberFormat="1" applyFill="1" applyAlignment="1">
      <alignment horizontal="center" vertical="center"/>
    </xf>
    <xf numFmtId="171" fontId="0" fillId="11" borderId="0" xfId="0" applyNumberFormat="1" applyFill="1" applyAlignment="1">
      <alignment horizontal="center" vertical="center"/>
    </xf>
    <xf numFmtId="171" fontId="0" fillId="4" borderId="0" xfId="0" applyNumberFormat="1" applyFill="1" applyAlignment="1">
      <alignment horizontal="center" vertical="center"/>
    </xf>
    <xf numFmtId="171" fontId="0" fillId="5" borderId="0" xfId="0" applyNumberFormat="1" applyFill="1" applyAlignment="1">
      <alignment horizontal="center" vertical="center"/>
    </xf>
    <xf numFmtId="171" fontId="2" fillId="7" borderId="0" xfId="0" applyNumberFormat="1" applyFont="1" applyFill="1" applyAlignment="1">
      <alignment horizontal="center" vertical="center"/>
    </xf>
    <xf numFmtId="171" fontId="0" fillId="0" borderId="0" xfId="0" applyNumberFormat="1" applyFill="1" applyAlignment="1">
      <alignment horizontal="center" vertical="center"/>
    </xf>
    <xf numFmtId="171" fontId="5" fillId="0" borderId="0" xfId="0" applyNumberFormat="1" applyFont="1" applyFill="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106906</xdr:colOff>
      <xdr:row>1</xdr:row>
      <xdr:rowOff>0</xdr:rowOff>
    </xdr:from>
    <xdr:to>
      <xdr:col>20</xdr:col>
      <xdr:colOff>0</xdr:colOff>
      <xdr:row>3</xdr:row>
      <xdr:rowOff>6256</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3719" y="182563"/>
          <a:ext cx="540000" cy="466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86139</xdr:colOff>
      <xdr:row>9</xdr:row>
      <xdr:rowOff>7687</xdr:rowOff>
    </xdr:from>
    <xdr:to>
      <xdr:col>11</xdr:col>
      <xdr:colOff>646907</xdr:colOff>
      <xdr:row>11</xdr:row>
      <xdr:rowOff>178593</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23014" y="1650750"/>
          <a:ext cx="560768"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18</xdr:row>
      <xdr:rowOff>0</xdr:rowOff>
    </xdr:from>
    <xdr:to>
      <xdr:col>20</xdr:col>
      <xdr:colOff>0</xdr:colOff>
      <xdr:row>29</xdr:row>
      <xdr:rowOff>0</xdr:rowOff>
    </xdr:to>
    <xdr:sp macro="" textlink="">
      <xdr:nvSpPr>
        <xdr:cNvPr id="4" name="Szövegdoboz 3"/>
        <xdr:cNvSpPr txBox="1"/>
      </xdr:nvSpPr>
      <xdr:spPr>
        <a:xfrm>
          <a:off x="3516313" y="3571875"/>
          <a:ext cx="5484812"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hu-HU" sz="1100" baseline="0"/>
            <a:t>The users of a ropeslide have to use one of the four types of seatings </a:t>
          </a:r>
          <a:r>
            <a:rPr lang="hu-HU" sz="1100" baseline="0">
              <a:solidFill>
                <a:schemeClr val="dk1"/>
              </a:solidFill>
              <a:effectLst/>
              <a:latin typeface="+mn-lt"/>
              <a:ea typeface="+mn-ea"/>
              <a:cs typeface="+mn-cs"/>
            </a:rPr>
            <a:t>(A-B-C-D), depending on their height (four ranges, from 120 to 210 cm), and weight (three ranges, from 30 to 120 kg). It is forbidden to slide for anyone outside of the above limits.</a:t>
          </a:r>
        </a:p>
        <a:p>
          <a:pPr marL="0" marR="0" lvl="0" indent="0" defTabSz="914400" eaLnBrk="1" fontAlgn="auto" latinLnBrk="0" hangingPunct="1">
            <a:lnSpc>
              <a:spcPct val="100000"/>
            </a:lnSpc>
            <a:spcBef>
              <a:spcPts val="0"/>
            </a:spcBef>
            <a:spcAft>
              <a:spcPts val="0"/>
            </a:spcAft>
            <a:buClrTx/>
            <a:buSzTx/>
            <a:buFontTx/>
            <a:buNone/>
            <a:tabLst/>
            <a:defRPr/>
          </a:pPr>
          <a:r>
            <a:rPr lang="hu-HU" sz="1100" baseline="0">
              <a:solidFill>
                <a:schemeClr val="dk1"/>
              </a:solidFill>
              <a:effectLst/>
              <a:latin typeface="+mn-lt"/>
              <a:ea typeface="+mn-ea"/>
              <a:cs typeface="+mn-cs"/>
            </a:rPr>
            <a:t>• Classify the users into </a:t>
          </a:r>
          <a:r>
            <a:rPr lang="hu-HU" sz="1100" b="1" baseline="0">
              <a:solidFill>
                <a:schemeClr val="dk1"/>
              </a:solidFill>
              <a:effectLst/>
              <a:latin typeface="+mn-lt"/>
              <a:ea typeface="+mn-ea"/>
              <a:cs typeface="+mn-cs"/>
            </a:rPr>
            <a:t>Height Categories </a:t>
          </a:r>
          <a:r>
            <a:rPr lang="hu-HU" sz="1100" baseline="0">
              <a:solidFill>
                <a:schemeClr val="dk1"/>
              </a:solidFill>
              <a:effectLst/>
              <a:latin typeface="+mn-lt"/>
              <a:ea typeface="+mn-ea"/>
              <a:cs typeface="+mn-cs"/>
            </a:rPr>
            <a:t>(C) according to their actual </a:t>
          </a:r>
          <a:r>
            <a:rPr lang="hu-HU" sz="1100" b="1" baseline="0">
              <a:solidFill>
                <a:schemeClr val="dk1"/>
              </a:solidFill>
              <a:effectLst/>
              <a:latin typeface="+mn-lt"/>
              <a:ea typeface="+mn-ea"/>
              <a:cs typeface="+mn-cs"/>
            </a:rPr>
            <a:t>Height</a:t>
          </a:r>
          <a:r>
            <a:rPr lang="hu-HU" sz="1100" baseline="0">
              <a:solidFill>
                <a:schemeClr val="dk1"/>
              </a:solidFill>
              <a:effectLst/>
              <a:latin typeface="+mn-lt"/>
              <a:ea typeface="+mn-ea"/>
              <a:cs typeface="+mn-cs"/>
            </a:rPr>
            <a:t> (A).</a:t>
          </a:r>
          <a:r>
            <a:rPr lang="hu-HU" sz="1100" baseline="0"/>
            <a:t/>
          </a:r>
          <a:br>
            <a:rPr lang="hu-HU" sz="1100" baseline="0"/>
          </a:br>
          <a:r>
            <a:rPr lang="hu-HU" sz="1100" baseline="0">
              <a:solidFill>
                <a:schemeClr val="dk1"/>
              </a:solidFill>
              <a:effectLst/>
              <a:latin typeface="+mn-lt"/>
              <a:ea typeface="+mn-ea"/>
              <a:cs typeface="+mn-cs"/>
            </a:rPr>
            <a:t>• Find out which seating is neccessary according to the users' </a:t>
          </a:r>
          <a:r>
            <a:rPr lang="hu-HU" sz="1100" b="1" baseline="0">
              <a:solidFill>
                <a:schemeClr val="dk1"/>
              </a:solidFill>
              <a:effectLst/>
              <a:latin typeface="+mn-lt"/>
              <a:ea typeface="+mn-ea"/>
              <a:cs typeface="+mn-cs"/>
            </a:rPr>
            <a:t>Height</a:t>
          </a:r>
          <a:r>
            <a:rPr lang="hu-HU" sz="1100" baseline="0">
              <a:solidFill>
                <a:schemeClr val="dk1"/>
              </a:solidFill>
              <a:effectLst/>
              <a:latin typeface="+mn-lt"/>
              <a:ea typeface="+mn-ea"/>
              <a:cs typeface="+mn-cs"/>
            </a:rPr>
            <a:t> (A) and </a:t>
          </a:r>
          <a:r>
            <a:rPr lang="hu-HU" sz="1100" b="1" baseline="0">
              <a:solidFill>
                <a:schemeClr val="dk1"/>
              </a:solidFill>
              <a:effectLst/>
              <a:latin typeface="+mn-lt"/>
              <a:ea typeface="+mn-ea"/>
              <a:cs typeface="+mn-cs"/>
            </a:rPr>
            <a:t>Weight</a:t>
          </a:r>
          <a:r>
            <a:rPr lang="hu-HU" sz="1100" baseline="0">
              <a:solidFill>
                <a:schemeClr val="dk1"/>
              </a:solidFill>
              <a:effectLst/>
              <a:latin typeface="+mn-lt"/>
              <a:ea typeface="+mn-ea"/>
              <a:cs typeface="+mn-cs"/>
            </a:rPr>
            <a:t> (E), by using the above </a:t>
          </a:r>
          <a:r>
            <a:rPr lang="hu-HU" sz="1100" b="1" baseline="0">
              <a:solidFill>
                <a:schemeClr val="dk1"/>
              </a:solidFill>
              <a:effectLst/>
              <a:latin typeface="+mn-lt"/>
              <a:ea typeface="+mn-ea"/>
              <a:cs typeface="+mn-cs"/>
            </a:rPr>
            <a:t>Lookup Table</a:t>
          </a:r>
          <a:r>
            <a:rPr lang="hu-HU" sz="1100" baseline="0">
              <a:solidFill>
                <a:schemeClr val="dk1"/>
              </a:solidFill>
              <a:effectLst/>
              <a:latin typeface="+mn-lt"/>
              <a:ea typeface="+mn-ea"/>
              <a:cs typeface="+mn-cs"/>
            </a:rPr>
            <a:t>.</a:t>
          </a:r>
        </a:p>
        <a:p>
          <a:r>
            <a:rPr lang="hu-HU" sz="1100" baseline="0">
              <a:solidFill>
                <a:schemeClr val="dk1"/>
              </a:solidFill>
              <a:effectLst/>
              <a:latin typeface="+mn-lt"/>
              <a:ea typeface="+mn-ea"/>
              <a:cs typeface="+mn-cs"/>
            </a:rPr>
            <a:t>• Count the number of users of each seating type, and calculate their sum and average weight.</a:t>
          </a:r>
        </a:p>
        <a:p>
          <a:r>
            <a:rPr lang="hu-HU" sz="1100" i="1"/>
            <a:t>This</a:t>
          </a:r>
          <a:r>
            <a:rPr lang="hu-HU" sz="1100" i="1" baseline="0"/>
            <a:t> example uses random numbers as height and weight values, hence they change after each recalculation (F9).</a:t>
          </a:r>
          <a:endParaRPr lang="hu-HU" sz="1100" i="1"/>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2:T27"/>
  <sheetViews>
    <sheetView showGridLines="0" tabSelected="1" zoomScale="120" zoomScaleNormal="120" workbookViewId="0">
      <pane ySplit="2" topLeftCell="A3" activePane="bottomLeft" state="frozen"/>
      <selection pane="bottomLeft" activeCell="A2" sqref="A2"/>
    </sheetView>
  </sheetViews>
  <sheetFormatPr defaultColWidth="6.5703125" defaultRowHeight="15" x14ac:dyDescent="0.25"/>
  <cols>
    <col min="1" max="1" width="7.5703125" style="3" customWidth="1"/>
    <col min="2" max="2" width="5.5703125" style="33" customWidth="1"/>
    <col min="3" max="3" width="9.5703125" style="57" customWidth="1"/>
    <col min="4" max="4" width="11.5703125" style="36" hidden="1" customWidth="1"/>
    <col min="5" max="5" width="7.5703125" style="9" customWidth="1"/>
    <col min="6" max="6" width="5.5703125" style="34" customWidth="1"/>
    <col min="7" max="7" width="7.5703125" style="12" customWidth="1"/>
    <col min="8" max="8" width="7.5703125" style="26" customWidth="1"/>
    <col min="9" max="9" width="1.5703125" style="1" customWidth="1"/>
    <col min="10" max="10" width="10.5703125" style="1" customWidth="1"/>
    <col min="11" max="11" width="1.5703125" style="1" customWidth="1"/>
    <col min="12" max="12" width="10.5703125" style="1" customWidth="1"/>
    <col min="13" max="13" width="1.5703125" style="1" customWidth="1"/>
    <col min="14" max="16" width="7.5703125" style="1" customWidth="1"/>
    <col min="17" max="19" width="8.7109375" style="1" customWidth="1"/>
    <col min="20" max="20" width="9" style="1" customWidth="1"/>
    <col min="21" max="21" width="1.5703125" style="1" customWidth="1"/>
    <col min="22" max="16384" width="6.5703125" style="1"/>
  </cols>
  <sheetData>
    <row r="2" spans="1:20" ht="21.75" thickBot="1" x14ac:dyDescent="0.3">
      <c r="A2" s="14" t="s">
        <v>8</v>
      </c>
      <c r="B2" s="31" t="s">
        <v>9</v>
      </c>
      <c r="C2" s="30" t="s">
        <v>10</v>
      </c>
      <c r="D2" s="31" t="s">
        <v>5</v>
      </c>
      <c r="E2" s="14" t="s">
        <v>11</v>
      </c>
      <c r="F2" s="31" t="s">
        <v>12</v>
      </c>
      <c r="G2" s="14" t="s">
        <v>13</v>
      </c>
      <c r="H2" s="31" t="s">
        <v>14</v>
      </c>
      <c r="J2" s="55"/>
      <c r="K2" s="56"/>
      <c r="L2" s="55"/>
      <c r="N2" s="55" t="s">
        <v>15</v>
      </c>
      <c r="O2" s="56"/>
      <c r="P2" s="56"/>
      <c r="Q2" s="56"/>
      <c r="R2" s="56"/>
      <c r="S2" s="56"/>
    </row>
    <row r="3" spans="1:20" ht="16.5" thickTop="1" thickBot="1" x14ac:dyDescent="0.3">
      <c r="A3" s="10">
        <v>180</v>
      </c>
      <c r="B3" s="33">
        <f t="shared" ref="B3:B27" si="0">MATCH(Height,HRanges,-1)</f>
        <v>3</v>
      </c>
      <c r="C3" s="57" t="str">
        <f t="shared" ref="C3:C27" si="1">INDEX(CNames,MATCH(Height,HRanges,-1))</f>
        <v>tall</v>
      </c>
      <c r="D3" s="35">
        <f>Weight/(Height/100)^2</f>
        <v>18.518518518518519</v>
      </c>
      <c r="E3" s="11">
        <v>60</v>
      </c>
      <c r="F3" s="34">
        <f t="shared" ref="F3:F27" si="2">MATCH(Weight,WRanges,1)</f>
        <v>3</v>
      </c>
      <c r="G3" s="27" t="str">
        <f>INDEX($N$5:$S$9,MATCH(A:A,$L$5:$L$9,-1),MATCH(E:E,$N$3:$S$3,1))</f>
        <v>B</v>
      </c>
      <c r="H3" s="26" t="str">
        <f>INDEX($N$5:$S$9,MATCH(A:A,$L$5:$L$9,-1),MATCH(E:E,$N$3:$S$3,1))</f>
        <v>B</v>
      </c>
      <c r="J3" s="61" t="s">
        <v>22</v>
      </c>
      <c r="L3" s="61" t="s">
        <v>21</v>
      </c>
      <c r="M3" s="7"/>
      <c r="N3" s="52">
        <v>0</v>
      </c>
      <c r="O3" s="53">
        <v>30</v>
      </c>
      <c r="P3" s="53">
        <v>50</v>
      </c>
      <c r="Q3" s="53">
        <v>75</v>
      </c>
      <c r="R3" s="53">
        <v>100</v>
      </c>
      <c r="S3" s="54">
        <v>125</v>
      </c>
    </row>
    <row r="4" spans="1:20" ht="16.5" thickTop="1" thickBot="1" x14ac:dyDescent="0.3">
      <c r="A4" s="5">
        <f t="shared" ref="A4:A27" ca="1" si="3">RANDBETWEEN(115,215)</f>
        <v>211</v>
      </c>
      <c r="B4" s="33">
        <f t="shared" ca="1" si="0"/>
        <v>1</v>
      </c>
      <c r="C4" s="57" t="str">
        <f t="shared" ca="1" si="1"/>
        <v>tootall</v>
      </c>
      <c r="D4" s="36">
        <f t="shared" ref="D4:D27" ca="1" si="4">RANDBETWEEN(1500,4000)/100</f>
        <v>26.22</v>
      </c>
      <c r="E4" s="8">
        <f t="shared" ref="E4:E27" ca="1" si="5">ROUND(BMI*(Height/100)^2,0)</f>
        <v>117</v>
      </c>
      <c r="F4" s="34">
        <f t="shared" ca="1" si="2"/>
        <v>5</v>
      </c>
      <c r="G4" s="28" t="str">
        <f ca="1">INDEX(LookupTable,$B4,$F4)</f>
        <v>💀</v>
      </c>
      <c r="H4" s="26" t="str">
        <f t="shared" ref="H4:H27" ca="1" si="6">INDEX(LookupTable,MATCH(HCat,CNames,0),MATCH(Weight,WRanges,1))</f>
        <v>💀</v>
      </c>
      <c r="J4" s="4"/>
      <c r="L4" s="6"/>
    </row>
    <row r="5" spans="1:20" ht="15.75" thickTop="1" x14ac:dyDescent="0.25">
      <c r="A5" s="5">
        <f t="shared" ca="1" si="3"/>
        <v>131</v>
      </c>
      <c r="B5" s="33">
        <f t="shared" ca="1" si="0"/>
        <v>4</v>
      </c>
      <c r="C5" s="57" t="str">
        <f t="shared" ca="1" si="1"/>
        <v>high</v>
      </c>
      <c r="D5" s="36">
        <f t="shared" ca="1" si="4"/>
        <v>38.85</v>
      </c>
      <c r="E5" s="8">
        <f t="shared" ca="1" si="5"/>
        <v>67</v>
      </c>
      <c r="F5" s="34">
        <f t="shared" ca="1" si="2"/>
        <v>3</v>
      </c>
      <c r="G5" s="12" t="str">
        <f t="shared" ref="G5:G27" ca="1" si="7">INDEX(LookupTable,MATCH(Height,HRanges,-1),MATCH(Weight,WRanges,1))</f>
        <v>A</v>
      </c>
      <c r="H5" s="26" t="str">
        <f t="shared" ca="1" si="6"/>
        <v>A</v>
      </c>
      <c r="J5" s="58" t="s">
        <v>28</v>
      </c>
      <c r="L5" s="49">
        <v>333</v>
      </c>
      <c r="N5" s="37" t="s">
        <v>0</v>
      </c>
      <c r="O5" s="38" t="s">
        <v>0</v>
      </c>
      <c r="P5" s="38" t="s">
        <v>0</v>
      </c>
      <c r="Q5" s="38" t="s">
        <v>0</v>
      </c>
      <c r="R5" s="38" t="s">
        <v>0</v>
      </c>
      <c r="S5" s="39" t="s">
        <v>0</v>
      </c>
    </row>
    <row r="6" spans="1:20" x14ac:dyDescent="0.25">
      <c r="A6" s="5">
        <f t="shared" ca="1" si="3"/>
        <v>132</v>
      </c>
      <c r="B6" s="33">
        <f t="shared" ca="1" si="0"/>
        <v>4</v>
      </c>
      <c r="C6" s="57" t="str">
        <f t="shared" ca="1" si="1"/>
        <v>high</v>
      </c>
      <c r="D6" s="36">
        <f t="shared" ca="1" si="4"/>
        <v>22.51</v>
      </c>
      <c r="E6" s="8">
        <f t="shared" ca="1" si="5"/>
        <v>39</v>
      </c>
      <c r="F6" s="34">
        <f t="shared" ca="1" si="2"/>
        <v>2</v>
      </c>
      <c r="G6" s="12" t="str">
        <f t="shared" ca="1" si="7"/>
        <v>A</v>
      </c>
      <c r="H6" s="26" t="str">
        <f t="shared" ca="1" si="6"/>
        <v>A</v>
      </c>
      <c r="J6" s="59" t="s">
        <v>27</v>
      </c>
      <c r="L6" s="50">
        <v>210</v>
      </c>
      <c r="N6" s="40" t="s">
        <v>0</v>
      </c>
      <c r="O6" s="41" t="s">
        <v>1</v>
      </c>
      <c r="P6" s="42" t="s">
        <v>4</v>
      </c>
      <c r="Q6" s="43" t="s">
        <v>3</v>
      </c>
      <c r="R6" s="43" t="s">
        <v>3</v>
      </c>
      <c r="S6" s="44" t="s">
        <v>0</v>
      </c>
    </row>
    <row r="7" spans="1:20" x14ac:dyDescent="0.25">
      <c r="A7" s="5">
        <f t="shared" ca="1" si="3"/>
        <v>145</v>
      </c>
      <c r="B7" s="33">
        <f t="shared" ca="1" si="0"/>
        <v>4</v>
      </c>
      <c r="C7" s="57" t="str">
        <f t="shared" ca="1" si="1"/>
        <v>high</v>
      </c>
      <c r="D7" s="36">
        <f t="shared" ca="1" si="4"/>
        <v>25.26</v>
      </c>
      <c r="E7" s="8">
        <f t="shared" ca="1" si="5"/>
        <v>53</v>
      </c>
      <c r="F7" s="34">
        <f t="shared" ca="1" si="2"/>
        <v>3</v>
      </c>
      <c r="G7" s="12" t="str">
        <f t="shared" ca="1" si="7"/>
        <v>A</v>
      </c>
      <c r="H7" s="26" t="str">
        <f t="shared" ca="1" si="6"/>
        <v>A</v>
      </c>
      <c r="J7" s="59" t="s">
        <v>7</v>
      </c>
      <c r="L7" s="50">
        <v>180</v>
      </c>
      <c r="N7" s="40" t="s">
        <v>0</v>
      </c>
      <c r="O7" s="45" t="s">
        <v>2</v>
      </c>
      <c r="P7" s="41" t="s">
        <v>1</v>
      </c>
      <c r="Q7" s="42" t="s">
        <v>4</v>
      </c>
      <c r="R7" s="43" t="s">
        <v>3</v>
      </c>
      <c r="S7" s="44" t="s">
        <v>0</v>
      </c>
    </row>
    <row r="8" spans="1:20" x14ac:dyDescent="0.25">
      <c r="A8" s="5">
        <f t="shared" ca="1" si="3"/>
        <v>151</v>
      </c>
      <c r="B8" s="33">
        <f t="shared" ca="1" si="0"/>
        <v>3</v>
      </c>
      <c r="C8" s="57" t="str">
        <f t="shared" ca="1" si="1"/>
        <v>tall</v>
      </c>
      <c r="D8" s="36">
        <f t="shared" ca="1" si="4"/>
        <v>18.149999999999999</v>
      </c>
      <c r="E8" s="8">
        <f t="shared" ca="1" si="5"/>
        <v>41</v>
      </c>
      <c r="F8" s="34">
        <f t="shared" ca="1" si="2"/>
        <v>2</v>
      </c>
      <c r="G8" s="12" t="str">
        <f t="shared" ca="1" si="7"/>
        <v>A</v>
      </c>
      <c r="H8" s="26" t="str">
        <f t="shared" ca="1" si="6"/>
        <v>A</v>
      </c>
      <c r="J8" s="59" t="s">
        <v>26</v>
      </c>
      <c r="L8" s="50">
        <v>150</v>
      </c>
      <c r="N8" s="40" t="s">
        <v>0</v>
      </c>
      <c r="O8" s="45" t="s">
        <v>2</v>
      </c>
      <c r="P8" s="45" t="s">
        <v>2</v>
      </c>
      <c r="Q8" s="41" t="s">
        <v>1</v>
      </c>
      <c r="R8" s="42" t="s">
        <v>4</v>
      </c>
      <c r="S8" s="44" t="s">
        <v>0</v>
      </c>
      <c r="T8" s="29" t="s">
        <v>16</v>
      </c>
    </row>
    <row r="9" spans="1:20" ht="15.75" thickBot="1" x14ac:dyDescent="0.3">
      <c r="A9" s="5">
        <f t="shared" ca="1" si="3"/>
        <v>172</v>
      </c>
      <c r="B9" s="33">
        <f t="shared" ca="1" si="0"/>
        <v>3</v>
      </c>
      <c r="C9" s="57" t="str">
        <f t="shared" ca="1" si="1"/>
        <v>tall</v>
      </c>
      <c r="D9" s="36">
        <f t="shared" ca="1" si="4"/>
        <v>15.11</v>
      </c>
      <c r="E9" s="8">
        <f t="shared" ca="1" si="5"/>
        <v>45</v>
      </c>
      <c r="F9" s="34">
        <f t="shared" ca="1" si="2"/>
        <v>2</v>
      </c>
      <c r="G9" s="12" t="str">
        <f t="shared" ca="1" si="7"/>
        <v>A</v>
      </c>
      <c r="H9" s="26" t="str">
        <f t="shared" ca="1" si="6"/>
        <v>A</v>
      </c>
      <c r="J9" s="60" t="s">
        <v>6</v>
      </c>
      <c r="L9" s="51">
        <v>120</v>
      </c>
      <c r="N9" s="46" t="s">
        <v>0</v>
      </c>
      <c r="O9" s="47" t="s">
        <v>0</v>
      </c>
      <c r="P9" s="47" t="s">
        <v>0</v>
      </c>
      <c r="Q9" s="47" t="s">
        <v>0</v>
      </c>
      <c r="R9" s="47" t="s">
        <v>0</v>
      </c>
      <c r="S9" s="48" t="s">
        <v>0</v>
      </c>
      <c r="T9" s="29" t="s">
        <v>17</v>
      </c>
    </row>
    <row r="10" spans="1:20" ht="15.75" thickTop="1" x14ac:dyDescent="0.25">
      <c r="A10" s="5">
        <f t="shared" ca="1" si="3"/>
        <v>164</v>
      </c>
      <c r="B10" s="33">
        <f t="shared" ca="1" si="0"/>
        <v>3</v>
      </c>
      <c r="C10" s="57" t="str">
        <f t="shared" ca="1" si="1"/>
        <v>tall</v>
      </c>
      <c r="D10" s="36">
        <f t="shared" ca="1" si="4"/>
        <v>27.28</v>
      </c>
      <c r="E10" s="8">
        <f t="shared" ca="1" si="5"/>
        <v>73</v>
      </c>
      <c r="F10" s="34">
        <f t="shared" ca="1" si="2"/>
        <v>3</v>
      </c>
      <c r="G10" s="12" t="str">
        <f t="shared" ca="1" si="7"/>
        <v>B</v>
      </c>
      <c r="H10" s="26" t="str">
        <f t="shared" ca="1" si="6"/>
        <v>B</v>
      </c>
      <c r="L10" s="2"/>
      <c r="N10" s="2"/>
      <c r="O10" s="2"/>
      <c r="P10" s="2"/>
      <c r="Q10" s="2"/>
      <c r="R10" s="2"/>
      <c r="S10" s="2"/>
    </row>
    <row r="11" spans="1:20" x14ac:dyDescent="0.25">
      <c r="A11" s="5">
        <f t="shared" ca="1" si="3"/>
        <v>198</v>
      </c>
      <c r="B11" s="33">
        <f t="shared" ca="1" si="0"/>
        <v>2</v>
      </c>
      <c r="C11" s="57" t="str">
        <f t="shared" ca="1" si="1"/>
        <v>taller</v>
      </c>
      <c r="D11" s="36">
        <f t="shared" ca="1" si="4"/>
        <v>39.44</v>
      </c>
      <c r="E11" s="8">
        <f t="shared" ca="1" si="5"/>
        <v>155</v>
      </c>
      <c r="F11" s="34">
        <f t="shared" ca="1" si="2"/>
        <v>6</v>
      </c>
      <c r="G11" s="12" t="str">
        <f t="shared" ca="1" si="7"/>
        <v>💀</v>
      </c>
      <c r="H11" s="26" t="str">
        <f t="shared" ca="1" si="6"/>
        <v>💀</v>
      </c>
      <c r="O11" s="13" t="s">
        <v>18</v>
      </c>
      <c r="P11" s="13" t="s">
        <v>23</v>
      </c>
      <c r="Q11" s="13" t="s">
        <v>19</v>
      </c>
      <c r="R11" s="13" t="s">
        <v>20</v>
      </c>
    </row>
    <row r="12" spans="1:20" x14ac:dyDescent="0.25">
      <c r="A12" s="5">
        <f t="shared" ca="1" si="3"/>
        <v>122</v>
      </c>
      <c r="B12" s="33">
        <f t="shared" ca="1" si="0"/>
        <v>4</v>
      </c>
      <c r="C12" s="57" t="str">
        <f t="shared" ca="1" si="1"/>
        <v>high</v>
      </c>
      <c r="D12" s="36">
        <f t="shared" ca="1" si="4"/>
        <v>29.7</v>
      </c>
      <c r="E12" s="8">
        <f t="shared" ca="1" si="5"/>
        <v>44</v>
      </c>
      <c r="F12" s="34">
        <f t="shared" ca="1" si="2"/>
        <v>2</v>
      </c>
      <c r="G12" s="12" t="str">
        <f t="shared" ca="1" si="7"/>
        <v>A</v>
      </c>
      <c r="H12" s="26" t="str">
        <f t="shared" ca="1" si="6"/>
        <v>A</v>
      </c>
      <c r="O12" s="22" t="s">
        <v>2</v>
      </c>
      <c r="P12" s="71">
        <f ca="1">COUNTIFS(Type,Types)</f>
        <v>10</v>
      </c>
      <c r="Q12" s="15">
        <f ca="1">SUMIFS(Weight,Type,Types)</f>
        <v>488</v>
      </c>
      <c r="R12" s="63">
        <f ca="1">AVERAGEIFS(Weight,Type,Types)</f>
        <v>48.8</v>
      </c>
      <c r="S12" s="70">
        <f t="shared" ref="S12:S18" ca="1" si="8">Q12/P12</f>
        <v>48.8</v>
      </c>
    </row>
    <row r="13" spans="1:20" x14ac:dyDescent="0.25">
      <c r="A13" s="5">
        <f t="shared" ca="1" si="3"/>
        <v>120</v>
      </c>
      <c r="B13" s="33">
        <f t="shared" ca="1" si="0"/>
        <v>5</v>
      </c>
      <c r="C13" s="57" t="str">
        <f t="shared" ca="1" si="1"/>
        <v>notsohigh</v>
      </c>
      <c r="D13" s="36">
        <f t="shared" ca="1" si="4"/>
        <v>37.159999999999997</v>
      </c>
      <c r="E13" s="8">
        <f t="shared" ca="1" si="5"/>
        <v>54</v>
      </c>
      <c r="F13" s="34">
        <f t="shared" ca="1" si="2"/>
        <v>3</v>
      </c>
      <c r="G13" s="12" t="str">
        <f t="shared" ca="1" si="7"/>
        <v>💀</v>
      </c>
      <c r="H13" s="26" t="str">
        <f t="shared" ca="1" si="6"/>
        <v>💀</v>
      </c>
      <c r="O13" s="23" t="s">
        <v>1</v>
      </c>
      <c r="P13" s="72">
        <f ca="1">COUNTIFS(Type,Types)</f>
        <v>4</v>
      </c>
      <c r="Q13" s="16">
        <f ca="1">SUMIFS(Weight,Type,Types)</f>
        <v>243</v>
      </c>
      <c r="R13" s="64">
        <f ca="1">AVERAGEIFS(Weight,Type,Types)</f>
        <v>60.75</v>
      </c>
      <c r="S13" s="70">
        <f t="shared" ca="1" si="8"/>
        <v>60.75</v>
      </c>
    </row>
    <row r="14" spans="1:20" x14ac:dyDescent="0.25">
      <c r="A14" s="5">
        <f t="shared" ca="1" si="3"/>
        <v>139</v>
      </c>
      <c r="B14" s="33">
        <f t="shared" ca="1" si="0"/>
        <v>4</v>
      </c>
      <c r="C14" s="57" t="str">
        <f t="shared" ca="1" si="1"/>
        <v>high</v>
      </c>
      <c r="D14" s="36">
        <f t="shared" ca="1" si="4"/>
        <v>22.3</v>
      </c>
      <c r="E14" s="8">
        <f t="shared" ca="1" si="5"/>
        <v>43</v>
      </c>
      <c r="F14" s="34">
        <f t="shared" ca="1" si="2"/>
        <v>2</v>
      </c>
      <c r="G14" s="12" t="str">
        <f t="shared" ca="1" si="7"/>
        <v>A</v>
      </c>
      <c r="H14" s="26" t="str">
        <f t="shared" ca="1" si="6"/>
        <v>A</v>
      </c>
      <c r="O14" s="12" t="s">
        <v>4</v>
      </c>
      <c r="P14" s="73">
        <f ca="1">COUNTIFS(Type,Types)</f>
        <v>4</v>
      </c>
      <c r="Q14" s="17">
        <f ca="1">SUMIFS(Weight,Type,Types)</f>
        <v>257</v>
      </c>
      <c r="R14" s="65">
        <f ca="1">AVERAGEIFS(Weight,Type,Types)</f>
        <v>64.25</v>
      </c>
      <c r="S14" s="70">
        <f t="shared" ca="1" si="8"/>
        <v>64.25</v>
      </c>
    </row>
    <row r="15" spans="1:20" x14ac:dyDescent="0.25">
      <c r="A15" s="5">
        <f t="shared" ca="1" si="3"/>
        <v>214</v>
      </c>
      <c r="B15" s="33">
        <f t="shared" ca="1" si="0"/>
        <v>1</v>
      </c>
      <c r="C15" s="57" t="str">
        <f t="shared" ca="1" si="1"/>
        <v>tootall</v>
      </c>
      <c r="D15" s="36">
        <f t="shared" ca="1" si="4"/>
        <v>16.55</v>
      </c>
      <c r="E15" s="8">
        <f t="shared" ca="1" si="5"/>
        <v>76</v>
      </c>
      <c r="F15" s="34">
        <f t="shared" ca="1" si="2"/>
        <v>4</v>
      </c>
      <c r="G15" s="12" t="str">
        <f t="shared" ca="1" si="7"/>
        <v>💀</v>
      </c>
      <c r="H15" s="26" t="str">
        <f t="shared" ca="1" si="6"/>
        <v>💀</v>
      </c>
      <c r="O15" s="24" t="s">
        <v>3</v>
      </c>
      <c r="P15" s="74">
        <f ca="1">COUNTIFS(Type,Types)</f>
        <v>1</v>
      </c>
      <c r="Q15" s="18">
        <f ca="1">SUMIFS(Weight,Type,Types)</f>
        <v>110</v>
      </c>
      <c r="R15" s="66">
        <f ca="1">AVERAGEIFS(Weight,Type,Types)</f>
        <v>110</v>
      </c>
      <c r="S15" s="70">
        <f t="shared" ca="1" si="8"/>
        <v>110</v>
      </c>
    </row>
    <row r="16" spans="1:20" x14ac:dyDescent="0.25">
      <c r="A16" s="5">
        <f t="shared" ca="1" si="3"/>
        <v>167</v>
      </c>
      <c r="B16" s="33">
        <f t="shared" ca="1" si="0"/>
        <v>3</v>
      </c>
      <c r="C16" s="57" t="str">
        <f t="shared" ca="1" si="1"/>
        <v>tall</v>
      </c>
      <c r="D16" s="36">
        <f t="shared" ca="1" si="4"/>
        <v>17</v>
      </c>
      <c r="E16" s="8">
        <f t="shared" ca="1" si="5"/>
        <v>47</v>
      </c>
      <c r="F16" s="34">
        <f t="shared" ca="1" si="2"/>
        <v>2</v>
      </c>
      <c r="G16" s="12" t="str">
        <f t="shared" ca="1" si="7"/>
        <v>A</v>
      </c>
      <c r="H16" s="26" t="str">
        <f t="shared" ca="1" si="6"/>
        <v>A</v>
      </c>
      <c r="O16" s="25" t="s">
        <v>0</v>
      </c>
      <c r="P16" s="75">
        <f ca="1">COUNTIFS(Type,Types)</f>
        <v>6</v>
      </c>
      <c r="Q16" s="62">
        <f ca="1">SUMIFS(Weight,Type,Types)</f>
        <v>579</v>
      </c>
      <c r="R16" s="67">
        <f ca="1">AVERAGEIFS(Weight,Type,Types)</f>
        <v>96.5</v>
      </c>
      <c r="S16" s="70">
        <f t="shared" ca="1" si="8"/>
        <v>96.5</v>
      </c>
    </row>
    <row r="17" spans="1:19" x14ac:dyDescent="0.25">
      <c r="A17" s="5">
        <f t="shared" ca="1" si="3"/>
        <v>182</v>
      </c>
      <c r="B17" s="33">
        <f t="shared" ca="1" si="0"/>
        <v>2</v>
      </c>
      <c r="C17" s="57" t="str">
        <f t="shared" ca="1" si="1"/>
        <v>taller</v>
      </c>
      <c r="D17" s="36">
        <f t="shared" ca="1" si="4"/>
        <v>15.56</v>
      </c>
      <c r="E17" s="8">
        <f t="shared" ca="1" si="5"/>
        <v>52</v>
      </c>
      <c r="F17" s="34">
        <f t="shared" ca="1" si="2"/>
        <v>3</v>
      </c>
      <c r="G17" s="12" t="str">
        <f t="shared" ca="1" si="7"/>
        <v>C</v>
      </c>
      <c r="H17" s="26" t="str">
        <f t="shared" ca="1" si="6"/>
        <v>C</v>
      </c>
      <c r="O17" s="32" t="s">
        <v>25</v>
      </c>
      <c r="P17" s="76">
        <f t="shared" ref="P17:Q17" ca="1" si="9">SUM(P12:P15)</f>
        <v>19</v>
      </c>
      <c r="Q17" s="19">
        <f t="shared" ca="1" si="9"/>
        <v>1098</v>
      </c>
      <c r="R17" s="68">
        <f ca="1">SUMPRODUCT(P12:P15,R12:R15)/P17</f>
        <v>57.789473684210527</v>
      </c>
      <c r="S17" s="70">
        <f t="shared" ca="1" si="8"/>
        <v>57.789473684210527</v>
      </c>
    </row>
    <row r="18" spans="1:19" x14ac:dyDescent="0.25">
      <c r="A18" s="5">
        <f t="shared" ca="1" si="3"/>
        <v>160</v>
      </c>
      <c r="B18" s="33">
        <f t="shared" ca="1" si="0"/>
        <v>3</v>
      </c>
      <c r="C18" s="57" t="str">
        <f t="shared" ca="1" si="1"/>
        <v>tall</v>
      </c>
      <c r="D18" s="36">
        <f t="shared" ca="1" si="4"/>
        <v>20.89</v>
      </c>
      <c r="E18" s="8">
        <f t="shared" ca="1" si="5"/>
        <v>53</v>
      </c>
      <c r="F18" s="34">
        <f t="shared" ca="1" si="2"/>
        <v>3</v>
      </c>
      <c r="G18" s="12" t="str">
        <f t="shared" ca="1" si="7"/>
        <v>B</v>
      </c>
      <c r="H18" s="26" t="str">
        <f t="shared" ca="1" si="6"/>
        <v>B</v>
      </c>
      <c r="O18" s="21" t="s">
        <v>24</v>
      </c>
      <c r="P18" s="77">
        <f ca="1">COUNT(Weight)</f>
        <v>25</v>
      </c>
      <c r="Q18" s="20">
        <f ca="1">SUM(Weight)</f>
        <v>1677</v>
      </c>
      <c r="R18" s="69">
        <f ca="1">AVERAGE(Weight)</f>
        <v>67.08</v>
      </c>
      <c r="S18" s="70">
        <f t="shared" ca="1" si="8"/>
        <v>67.08</v>
      </c>
    </row>
    <row r="19" spans="1:19" x14ac:dyDescent="0.25">
      <c r="A19" s="5">
        <f t="shared" ca="1" si="3"/>
        <v>158</v>
      </c>
      <c r="B19" s="33">
        <f t="shared" ca="1" si="0"/>
        <v>3</v>
      </c>
      <c r="C19" s="57" t="str">
        <f t="shared" ca="1" si="1"/>
        <v>tall</v>
      </c>
      <c r="D19" s="36">
        <f t="shared" ca="1" si="4"/>
        <v>19.2</v>
      </c>
      <c r="E19" s="8">
        <f t="shared" ca="1" si="5"/>
        <v>48</v>
      </c>
      <c r="F19" s="34">
        <f t="shared" ca="1" si="2"/>
        <v>2</v>
      </c>
      <c r="G19" s="12" t="str">
        <f t="shared" ca="1" si="7"/>
        <v>A</v>
      </c>
      <c r="H19" s="26" t="str">
        <f t="shared" ca="1" si="6"/>
        <v>A</v>
      </c>
    </row>
    <row r="20" spans="1:19" x14ac:dyDescent="0.25">
      <c r="A20" s="5">
        <f t="shared" ca="1" si="3"/>
        <v>119</v>
      </c>
      <c r="B20" s="33">
        <f t="shared" ca="1" si="0"/>
        <v>5</v>
      </c>
      <c r="C20" s="57" t="str">
        <f t="shared" ca="1" si="1"/>
        <v>notsohigh</v>
      </c>
      <c r="D20" s="36">
        <f t="shared" ca="1" si="4"/>
        <v>32.950000000000003</v>
      </c>
      <c r="E20" s="8">
        <f t="shared" ca="1" si="5"/>
        <v>47</v>
      </c>
      <c r="F20" s="34">
        <f t="shared" ca="1" si="2"/>
        <v>2</v>
      </c>
      <c r="G20" s="12" t="str">
        <f t="shared" ca="1" si="7"/>
        <v>💀</v>
      </c>
      <c r="H20" s="26" t="str">
        <f t="shared" ca="1" si="6"/>
        <v>💀</v>
      </c>
    </row>
    <row r="21" spans="1:19" x14ac:dyDescent="0.25">
      <c r="A21" s="5">
        <f t="shared" ca="1" si="3"/>
        <v>174</v>
      </c>
      <c r="B21" s="33">
        <f t="shared" ca="1" si="0"/>
        <v>3</v>
      </c>
      <c r="C21" s="57" t="str">
        <f t="shared" ca="1" si="1"/>
        <v>tall</v>
      </c>
      <c r="D21" s="36">
        <f t="shared" ca="1" si="4"/>
        <v>18.690000000000001</v>
      </c>
      <c r="E21" s="8">
        <f t="shared" ca="1" si="5"/>
        <v>57</v>
      </c>
      <c r="F21" s="34">
        <f t="shared" ca="1" si="2"/>
        <v>3</v>
      </c>
      <c r="G21" s="12" t="str">
        <f t="shared" ca="1" si="7"/>
        <v>B</v>
      </c>
      <c r="H21" s="26" t="str">
        <f t="shared" ca="1" si="6"/>
        <v>B</v>
      </c>
    </row>
    <row r="22" spans="1:19" ht="15" customHeight="1" x14ac:dyDescent="0.25">
      <c r="A22" s="5">
        <f t="shared" ca="1" si="3"/>
        <v>192</v>
      </c>
      <c r="B22" s="33">
        <f t="shared" ca="1" si="0"/>
        <v>2</v>
      </c>
      <c r="C22" s="57" t="str">
        <f t="shared" ca="1" si="1"/>
        <v>taller</v>
      </c>
      <c r="D22" s="36">
        <f t="shared" ca="1" si="4"/>
        <v>35.31</v>
      </c>
      <c r="E22" s="8">
        <f t="shared" ca="1" si="5"/>
        <v>130</v>
      </c>
      <c r="F22" s="34">
        <f t="shared" ca="1" si="2"/>
        <v>6</v>
      </c>
      <c r="G22" s="12" t="str">
        <f t="shared" ca="1" si="7"/>
        <v>💀</v>
      </c>
      <c r="H22" s="26" t="str">
        <f t="shared" ca="1" si="6"/>
        <v>💀</v>
      </c>
    </row>
    <row r="23" spans="1:19" x14ac:dyDescent="0.25">
      <c r="A23" s="5">
        <f t="shared" ca="1" si="3"/>
        <v>140</v>
      </c>
      <c r="B23" s="33">
        <f t="shared" ca="1" si="0"/>
        <v>4</v>
      </c>
      <c r="C23" s="57" t="str">
        <f t="shared" ca="1" si="1"/>
        <v>high</v>
      </c>
      <c r="D23" s="36">
        <f t="shared" ca="1" si="4"/>
        <v>30.96</v>
      </c>
      <c r="E23" s="8">
        <f t="shared" ca="1" si="5"/>
        <v>61</v>
      </c>
      <c r="F23" s="34">
        <f t="shared" ca="1" si="2"/>
        <v>3</v>
      </c>
      <c r="G23" s="12" t="str">
        <f t="shared" ca="1" si="7"/>
        <v>A</v>
      </c>
      <c r="H23" s="26" t="str">
        <f t="shared" ca="1" si="6"/>
        <v>A</v>
      </c>
    </row>
    <row r="24" spans="1:19" x14ac:dyDescent="0.25">
      <c r="A24" s="5">
        <f t="shared" ca="1" si="3"/>
        <v>182</v>
      </c>
      <c r="B24" s="33">
        <f t="shared" ca="1" si="0"/>
        <v>2</v>
      </c>
      <c r="C24" s="57" t="str">
        <f t="shared" ca="1" si="1"/>
        <v>taller</v>
      </c>
      <c r="D24" s="36">
        <f t="shared" ca="1" si="4"/>
        <v>16.11</v>
      </c>
      <c r="E24" s="8">
        <f t="shared" ca="1" si="5"/>
        <v>53</v>
      </c>
      <c r="F24" s="34">
        <f t="shared" ca="1" si="2"/>
        <v>3</v>
      </c>
      <c r="G24" s="12" t="str">
        <f t="shared" ca="1" si="7"/>
        <v>C</v>
      </c>
      <c r="H24" s="26" t="str">
        <f t="shared" ca="1" si="6"/>
        <v>C</v>
      </c>
    </row>
    <row r="25" spans="1:19" x14ac:dyDescent="0.25">
      <c r="A25" s="5">
        <f t="shared" ca="1" si="3"/>
        <v>205</v>
      </c>
      <c r="B25" s="33">
        <f t="shared" ca="1" si="0"/>
        <v>2</v>
      </c>
      <c r="C25" s="57" t="str">
        <f t="shared" ca="1" si="1"/>
        <v>taller</v>
      </c>
      <c r="D25" s="36">
        <f t="shared" ca="1" si="4"/>
        <v>26.06</v>
      </c>
      <c r="E25" s="8">
        <f t="shared" ca="1" si="5"/>
        <v>110</v>
      </c>
      <c r="F25" s="34">
        <f t="shared" ca="1" si="2"/>
        <v>5</v>
      </c>
      <c r="G25" s="12" t="str">
        <f t="shared" ca="1" si="7"/>
        <v>D</v>
      </c>
      <c r="H25" s="26" t="str">
        <f t="shared" ca="1" si="6"/>
        <v>D</v>
      </c>
    </row>
    <row r="26" spans="1:19" x14ac:dyDescent="0.25">
      <c r="A26" s="5">
        <f t="shared" ca="1" si="3"/>
        <v>187</v>
      </c>
      <c r="B26" s="33">
        <f t="shared" ca="1" si="0"/>
        <v>2</v>
      </c>
      <c r="C26" s="57" t="str">
        <f t="shared" ca="1" si="1"/>
        <v>taller</v>
      </c>
      <c r="D26" s="36">
        <f t="shared" ca="1" si="4"/>
        <v>18.63</v>
      </c>
      <c r="E26" s="8">
        <f t="shared" ca="1" si="5"/>
        <v>65</v>
      </c>
      <c r="F26" s="34">
        <f t="shared" ca="1" si="2"/>
        <v>3</v>
      </c>
      <c r="G26" s="12" t="str">
        <f t="shared" ca="1" si="7"/>
        <v>C</v>
      </c>
      <c r="H26" s="26" t="str">
        <f t="shared" ca="1" si="6"/>
        <v>C</v>
      </c>
    </row>
    <row r="27" spans="1:19" x14ac:dyDescent="0.25">
      <c r="A27" s="5">
        <f t="shared" ca="1" si="3"/>
        <v>152</v>
      </c>
      <c r="B27" s="33">
        <f t="shared" ca="1" si="0"/>
        <v>3</v>
      </c>
      <c r="C27" s="57" t="str">
        <f t="shared" ca="1" si="1"/>
        <v>tall</v>
      </c>
      <c r="D27" s="36">
        <f t="shared" ca="1" si="4"/>
        <v>37.799999999999997</v>
      </c>
      <c r="E27" s="8">
        <f t="shared" ca="1" si="5"/>
        <v>87</v>
      </c>
      <c r="F27" s="34">
        <f t="shared" ca="1" si="2"/>
        <v>4</v>
      </c>
      <c r="G27" s="12" t="str">
        <f t="shared" ca="1" si="7"/>
        <v>C</v>
      </c>
      <c r="H27" s="26" t="str">
        <f t="shared" ca="1" si="6"/>
        <v>C</v>
      </c>
    </row>
  </sheetData>
  <sortState ref="N2:S2">
    <sortCondition ref="N4"/>
  </sortState>
  <pageMargins left="0.7" right="0.7" top="0.75" bottom="0.75" header="0.3" footer="0.3"/>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10</vt:i4>
      </vt:variant>
    </vt:vector>
  </HeadingPairs>
  <TitlesOfParts>
    <vt:vector size="11" baseType="lpstr">
      <vt:lpstr>keresés_besorolás_összegzés</vt:lpstr>
      <vt:lpstr>BMI</vt:lpstr>
      <vt:lpstr>CNames</vt:lpstr>
      <vt:lpstr>HCat</vt:lpstr>
      <vt:lpstr>Height</vt:lpstr>
      <vt:lpstr>HRanges</vt:lpstr>
      <vt:lpstr>LookupTable</vt:lpstr>
      <vt:lpstr>Type</vt:lpstr>
      <vt:lpstr>Types</vt:lpstr>
      <vt:lpstr>Weight</vt:lpstr>
      <vt:lpstr>WRanges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Strommer</dc:creator>
  <cp:lastModifiedBy>Strommer László</cp:lastModifiedBy>
  <dcterms:created xsi:type="dcterms:W3CDTF">2018-09-17T17:52:33Z</dcterms:created>
  <dcterms:modified xsi:type="dcterms:W3CDTF">2018-09-25T14:51:41Z</dcterms:modified>
</cp:coreProperties>
</file>